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1121ED8C-409C-4FCF-8911-5A1AED8A6E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<sst xmlns="http://schemas.openxmlformats.org/spreadsheetml/2006/main" count="79" uniqueCount="51">
  <si>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</si>
  <si>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</si>
  <si>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</si>
  <si>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</si>
  <si>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</si>
  <si>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</si>
  <si>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</si>
  <si>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</si>
  <si>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</si>
  <si>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</si>
  <si>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</si>
  <si>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</si>
  <si>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</si>
  <si>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</si>
  <si>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</si>
  <si>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</si>
  <si>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</si>
  <si>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</si>
  <si>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</si>
  <si>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</si>
  <si>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</si>
  <si>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</si>
  <si>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</si>
  <si>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</si>
  <si>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</si>
  <si>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</si>
  <si>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</si>
  <si>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</si>
  <si>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</si>
  <si>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</si>
  <si>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</si>
  <si>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</si>
  <si>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</si>
  <si>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</si>
  <si>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</si>
  <si>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</si>
  <si>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</si>
  <si>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</si>
  <si>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</si>
  <si>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</si>
  <si>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</si>
  <si>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</si>
  <si>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</si>
  <si>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</si>
  <si>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</si>
  <si>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LOUNGE</t>
  </si>
  <si>
    <t>MENS RR</t>
  </si>
  <si>
    <t>WOMENS RR</t>
  </si>
  <si>
    <t>OFFICE</t>
  </si>
  <si>
    <t>RTU-3 OUTSIDE AIR DAMPER KEPT CLOSED PER EOR TO AID IN KEEPING SPACE HUMIDITY WITHIN ACCEPTABLE LEVEL.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</si>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</sst>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Normal="55" zoomScaleSheetLayoutView="10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37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30</v>
      </c>
      <c r="J4" s="138"/>
      <c r="K4" s="143" t="s">
        <v>3</v>
      </c>
      <c r="L4" s="144"/>
      <c r="M4" s="141" t="s">
        <v>4</v>
      </c>
      <c r="N4" s="142"/>
      <c r="O4" s="141" t="s">
        <v>42</v>
      </c>
      <c r="P4" s="142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25</v>
      </c>
      <c r="B6" s="71" t="s">
        <v>43</v>
      </c>
      <c r="C6" s="23">
        <v>5250</v>
      </c>
      <c r="D6" s="24">
        <v>5158</v>
      </c>
      <c r="E6" s="23">
        <f t="shared" ref="E6:F7" si="0">C6-G6</f>
        <v>4525</v>
      </c>
      <c r="F6" s="24">
        <f t="shared" si="0"/>
        <v>4452</v>
      </c>
      <c r="G6" s="25">
        <v>725</v>
      </c>
      <c r="H6" s="26">
        <v>706</v>
      </c>
      <c r="I6" s="27">
        <f>G6/C6</f>
        <v>0.1380952380952381</v>
      </c>
      <c r="J6" s="28">
        <f>H6/D6</f>
        <v>0.13687475765800697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26</v>
      </c>
      <c r="B7" s="72" t="s">
        <v>43</v>
      </c>
      <c r="C7" s="35">
        <v>3500</v>
      </c>
      <c r="D7" s="36">
        <v>3417</v>
      </c>
      <c r="E7" s="35">
        <f t="shared" si="0"/>
        <v>2850</v>
      </c>
      <c r="F7" s="36">
        <f t="shared" si="0"/>
        <v>2796</v>
      </c>
      <c r="G7" s="37">
        <v>650</v>
      </c>
      <c r="H7" s="38">
        <v>621</v>
      </c>
      <c r="I7" s="39">
        <f t="shared" ref="I7:J7" si="1">G7/C7</f>
        <v>0.18571428571428572</v>
      </c>
      <c r="J7" s="40">
        <f t="shared" si="1"/>
        <v>0.18173836698858647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31</v>
      </c>
      <c r="B8" s="72" t="s">
        <v>44</v>
      </c>
      <c r="C8" s="35">
        <v>1750</v>
      </c>
      <c r="D8" s="36">
        <v>1829</v>
      </c>
      <c r="E8" s="35">
        <f t="shared" ref="E8" si="2">C8-G8</f>
        <v>1650</v>
      </c>
      <c r="F8" s="36">
        <f t="shared" ref="F8" si="3">D8-H8</f>
        <v>1829</v>
      </c>
      <c r="G8" s="37">
        <v>100</v>
      </c>
      <c r="H8" s="38">
        <v>0</v>
      </c>
      <c r="I8" s="39">
        <f t="shared" ref="I8" si="4">G8/C8</f>
        <v>5.7142857142857141E-2</v>
      </c>
      <c r="J8" s="40">
        <f t="shared" ref="J8" si="5">H8/D8</f>
        <v>0</v>
      </c>
      <c r="K8" s="41"/>
      <c r="L8" s="42"/>
      <c r="M8" s="43"/>
      <c r="N8" s="44"/>
      <c r="O8" s="45"/>
      <c r="P8" s="46"/>
      <c r="Q8" s="62"/>
      <c r="R8" s="67"/>
    </row>
    <row r="9" spans="1:21" ht="20.100000000000001" customHeight="1" x14ac:dyDescent="0.25">
      <c r="A9" s="74" t="s">
        <v>10</v>
      </c>
      <c r="B9" s="72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300</v>
      </c>
      <c r="P9" s="51">
        <v>160</v>
      </c>
      <c r="Q9" s="62"/>
      <c r="R9" s="67"/>
    </row>
    <row r="10" spans="1:21" ht="20.100000000000001" customHeight="1" x14ac:dyDescent="0.25">
      <c r="A10" s="74" t="s">
        <v>27</v>
      </c>
      <c r="B10" s="72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200</v>
      </c>
      <c r="P10" s="51">
        <v>195</v>
      </c>
      <c r="Q10" s="62"/>
      <c r="R10" s="67"/>
    </row>
    <row r="11" spans="1:21" ht="20.100000000000001" customHeight="1" x14ac:dyDescent="0.25">
      <c r="A11" s="74" t="s">
        <v>28</v>
      </c>
      <c r="B11" s="72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200</v>
      </c>
      <c r="P11" s="51">
        <v>185</v>
      </c>
      <c r="Q11" s="62"/>
      <c r="R11" s="67"/>
    </row>
    <row r="12" spans="1:21" ht="20.100000000000001" customHeight="1" thickBot="1" x14ac:dyDescent="0.3">
      <c r="A12" s="74" t="s">
        <v>29</v>
      </c>
      <c r="B12" s="72" t="s">
        <v>48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300</v>
      </c>
      <c r="P12" s="51">
        <v>0</v>
      </c>
      <c r="Q12" s="62"/>
      <c r="R12" s="67"/>
    </row>
    <row r="13" spans="1:21" ht="20.100000000000001" customHeight="1" thickBot="1" x14ac:dyDescent="0.3">
      <c r="A13" s="103" t="s">
        <v>32</v>
      </c>
      <c r="B13" s="104"/>
      <c r="C13" s="75">
        <f>SUM(C6:C12)</f>
        <v>10500</v>
      </c>
      <c r="D13" s="76">
        <f>SUM(D6:D12)</f>
        <v>10404</v>
      </c>
      <c r="E13" s="75">
        <f>SUM(E6:E12)</f>
        <v>9025</v>
      </c>
      <c r="F13" s="76">
        <f>SUM(F6:F12)</f>
        <v>9077</v>
      </c>
      <c r="G13" s="77">
        <f>SUM(G6:G12)</f>
        <v>1475</v>
      </c>
      <c r="H13" s="78">
        <f>SUM(H6:H12)</f>
        <v>1327</v>
      </c>
      <c r="I13" s="79"/>
      <c r="J13" s="80"/>
      <c r="K13" s="77">
        <f>SUM(K6:K12)</f>
        <v>0</v>
      </c>
      <c r="L13" s="78">
        <f>SUM(L6:L12)</f>
        <v>0</v>
      </c>
      <c r="M13" s="102">
        <f>SUM(M6:M12)</f>
        <v>0</v>
      </c>
      <c r="N13" s="81">
        <f>SUM(N6:N12)</f>
        <v>0</v>
      </c>
      <c r="O13" s="82">
        <f>SUM(O6:O12)</f>
        <v>1000</v>
      </c>
      <c r="P13" s="83">
        <f>SUM(P6:P12)</f>
        <v>540</v>
      </c>
      <c r="Q13" s="53"/>
      <c r="R13" s="67"/>
    </row>
    <row r="14" spans="1:21" ht="20.100000000000001" customHeight="1" thickBot="1" x14ac:dyDescent="0.3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3">
      <c r="A15" s="97" t="s">
        <v>33</v>
      </c>
      <c r="B15" s="84"/>
      <c r="C15" s="84"/>
      <c r="D15" s="84"/>
      <c r="F15" s="196" t="s">
        <v>11</v>
      </c>
      <c r="G15" s="197"/>
      <c r="H15" s="170" t="s">
        <v>36</v>
      </c>
      <c r="I15" s="171"/>
      <c r="J15" s="172"/>
      <c r="L15" s="96" t="s">
        <v>38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8" t="s">
        <v>32</v>
      </c>
      <c r="B16" s="189"/>
      <c r="C16" s="87" t="s">
        <v>7</v>
      </c>
      <c r="D16" s="88" t="s">
        <v>8</v>
      </c>
      <c r="F16" s="198"/>
      <c r="G16" s="199"/>
      <c r="H16" s="173"/>
      <c r="I16" s="174"/>
      <c r="J16" s="175"/>
      <c r="L16" s="167" t="s">
        <v>41</v>
      </c>
      <c r="M16" s="167"/>
      <c r="N16" s="167"/>
      <c r="O16" s="167"/>
      <c r="P16" s="99">
        <f>IF(R15=TRUE, 1, 0)</f>
        <v>1</v>
      </c>
    </row>
    <row r="17" spans="1:21" ht="18.75" customHeight="1" x14ac:dyDescent="0.25">
      <c r="A17" s="190" t="s">
        <v>35</v>
      </c>
      <c r="B17" s="191"/>
      <c r="C17" s="89">
        <f>G13+K13</f>
        <v>1475</v>
      </c>
      <c r="D17" s="90">
        <f>H13+L13</f>
        <v>1327</v>
      </c>
      <c r="F17" s="119" t="s">
        <v>12</v>
      </c>
      <c r="G17" s="120"/>
      <c r="H17" s="179">
        <v>6.0000000000000001E-3</v>
      </c>
      <c r="I17" s="180"/>
      <c r="J17" s="181"/>
      <c r="L17" s="168"/>
      <c r="M17" s="168"/>
      <c r="N17" s="168"/>
      <c r="O17" s="168"/>
      <c r="P17" s="101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92" t="s">
        <v>34</v>
      </c>
      <c r="B18" s="193"/>
      <c r="C18" s="93">
        <f>M13+O13</f>
        <v>1000</v>
      </c>
      <c r="D18" s="94">
        <f>N13+P13</f>
        <v>540</v>
      </c>
      <c r="F18" s="121" t="s">
        <v>13</v>
      </c>
      <c r="G18" s="122"/>
      <c r="H18" s="182" t="s">
        <v>50</v>
      </c>
      <c r="I18" s="183"/>
      <c r="J18" s="184"/>
      <c r="L18" s="169" t="s">
        <v>39</v>
      </c>
      <c r="M18" s="169"/>
      <c r="N18" s="169"/>
      <c r="O18" s="169"/>
      <c r="P18" s="100">
        <f>IF(R17=TRUE, 1, 0)</f>
        <v>1</v>
      </c>
    </row>
    <row r="19" spans="1:21" ht="18.75" customHeight="1" thickBot="1" x14ac:dyDescent="0.35">
      <c r="A19" s="194" t="s">
        <v>17</v>
      </c>
      <c r="B19" s="195"/>
      <c r="C19" s="91">
        <f>C17-C18</f>
        <v>475</v>
      </c>
      <c r="D19" s="92">
        <f>D17-D18</f>
        <v>787</v>
      </c>
      <c r="F19" s="200" t="s">
        <v>14</v>
      </c>
      <c r="G19" s="201"/>
      <c r="H19" s="185" t="s">
        <v>50</v>
      </c>
      <c r="I19" s="186"/>
      <c r="J19" s="187"/>
      <c r="L19" s="168"/>
      <c r="M19" s="168"/>
      <c r="N19" s="168"/>
      <c r="O19" s="168"/>
      <c r="P19" s="101"/>
      <c r="R19" s="1" t="b">
        <f>AND(H20&gt;=-0.02, H20&lt;=0.02)</f>
        <v>1</v>
      </c>
    </row>
    <row r="20" spans="1:21" ht="16.5" customHeight="1" thickBot="1" x14ac:dyDescent="0.3">
      <c r="F20" s="135" t="s">
        <v>15</v>
      </c>
      <c r="G20" s="136"/>
      <c r="H20" s="176">
        <f>AVERAGE(H17:J19)</f>
        <v>6.0000000000000001E-3</v>
      </c>
      <c r="I20" s="177"/>
      <c r="J20" s="178"/>
      <c r="L20" s="165" t="s">
        <v>40</v>
      </c>
      <c r="M20" s="165"/>
      <c r="N20" s="165"/>
      <c r="O20" s="165"/>
      <c r="P20" s="95">
        <f>IF(R19=TRUE, 1, 0)</f>
        <v>1</v>
      </c>
    </row>
    <row r="21" spans="1:21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65"/>
      <c r="M21" s="165"/>
      <c r="N21" s="165"/>
      <c r="O21" s="165"/>
      <c r="P21" s="98"/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3" t="s">
        <v>49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8"/>
    </row>
    <row r="25" spans="1:21" ht="20.100000000000001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8"/>
    </row>
    <row r="26" spans="1:21" ht="20.100000000000001" customHeight="1" thickBot="1" x14ac:dyDescent="0.3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2" t="s">
        <v>18</v>
      </c>
      <c r="B29" s="133"/>
      <c r="C29" s="133"/>
      <c r="D29" s="133"/>
      <c r="E29" s="133"/>
      <c r="F29" s="134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2" customHeight="1" thickBot="1" x14ac:dyDescent="0.3">
      <c r="A30" s="5" t="s">
        <v>6</v>
      </c>
      <c r="B30" s="158" t="s">
        <v>23</v>
      </c>
      <c r="C30" s="159"/>
      <c r="D30" s="113" t="s">
        <v>22</v>
      </c>
      <c r="E30" s="115"/>
      <c r="F30" s="115"/>
      <c r="G30" s="114"/>
      <c r="H30" s="113" t="s">
        <v>19</v>
      </c>
      <c r="I30" s="114"/>
      <c r="J30" s="115" t="s">
        <v>20</v>
      </c>
      <c r="K30" s="115"/>
      <c r="L30" s="116" t="s">
        <v>3</v>
      </c>
      <c r="M30" s="116"/>
      <c r="N30" s="109" t="s">
        <v>4</v>
      </c>
      <c r="O30" s="110"/>
      <c r="P30" s="59" t="s">
        <v>21</v>
      </c>
    </row>
    <row r="31" spans="1:21" ht="18.75" customHeight="1" thickBot="1" x14ac:dyDescent="0.3">
      <c r="A31" s="60" t="s">
        <v>24</v>
      </c>
      <c r="B31" s="156"/>
      <c r="C31" s="157"/>
      <c r="D31" s="148"/>
      <c r="E31" s="162"/>
      <c r="F31" s="162"/>
      <c r="G31" s="149"/>
      <c r="H31" s="148"/>
      <c r="I31" s="149"/>
      <c r="J31" s="150"/>
      <c r="K31" s="151"/>
      <c r="L31" s="107"/>
      <c r="M31" s="108"/>
      <c r="N31" s="111"/>
      <c r="O31" s="112"/>
      <c r="P31" s="58">
        <f t="shared" ref="P31:P39" si="6">L31-N31</f>
        <v>0</v>
      </c>
    </row>
    <row r="32" spans="1:21" ht="18.75" customHeight="1" thickBot="1" x14ac:dyDescent="0.3">
      <c r="A32" s="61" t="s">
        <v>24</v>
      </c>
      <c r="B32" s="155"/>
      <c r="C32" s="155"/>
      <c r="D32" s="117"/>
      <c r="E32" s="154"/>
      <c r="F32" s="154"/>
      <c r="G32" s="118"/>
      <c r="H32" s="117"/>
      <c r="I32" s="118"/>
      <c r="J32" s="105"/>
      <c r="K32" s="106"/>
      <c r="L32" s="107"/>
      <c r="M32" s="108"/>
      <c r="N32" s="111"/>
      <c r="O32" s="112"/>
      <c r="P32" s="58">
        <f t="shared" si="6"/>
        <v>0</v>
      </c>
    </row>
    <row r="33" spans="1:16" ht="19.2" customHeight="1" thickBot="1" x14ac:dyDescent="0.3">
      <c r="A33" s="61" t="s">
        <v>24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47"/>
      <c r="L33" s="152"/>
      <c r="M33" s="153"/>
      <c r="N33" s="163"/>
      <c r="O33" s="164"/>
      <c r="P33" s="58">
        <f t="shared" si="6"/>
        <v>0</v>
      </c>
    </row>
    <row r="34" spans="1:16" ht="19.5" customHeight="1" thickBot="1" x14ac:dyDescent="0.3">
      <c r="A34" s="60" t="s">
        <v>24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8">
        <f t="shared" si="6"/>
        <v>0</v>
      </c>
    </row>
    <row r="35" spans="1:16" ht="19.5" customHeight="1" thickBot="1" x14ac:dyDescent="0.3">
      <c r="A35" s="61" t="s">
        <v>24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8">
        <f t="shared" si="6"/>
        <v>0</v>
      </c>
    </row>
    <row r="36" spans="1:16" ht="19.5" customHeight="1" thickBot="1" x14ac:dyDescent="0.3">
      <c r="A36" s="61" t="s">
        <v>24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6"/>
        <v>0</v>
      </c>
    </row>
    <row r="37" spans="1:16" ht="19.5" customHeight="1" thickBot="1" x14ac:dyDescent="0.3">
      <c r="A37" s="60" t="s">
        <v>24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8">
        <f t="shared" si="6"/>
        <v>0</v>
      </c>
    </row>
    <row r="38" spans="1:16" ht="19.5" customHeight="1" thickBot="1" x14ac:dyDescent="0.3">
      <c r="A38" s="61" t="s">
        <v>24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6"/>
        <v>0</v>
      </c>
    </row>
    <row r="39" spans="1:16" ht="18.75" customHeight="1" x14ac:dyDescent="0.25">
      <c r="A39" s="61" t="s">
        <v>24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2023-01-04T03:40:15Z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